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RECORD NA AVENIDA\"/>
    </mc:Choice>
  </mc:AlternateContent>
  <xr:revisionPtr revIDLastSave="0" documentId="13_ncr:1_{C92A7E23-8C5C-49D6-B7C7-EE1597A2E0E8}" xr6:coauthVersionLast="47" xr6:coauthVersionMax="47" xr10:uidLastSave="{00000000-0000-0000-0000-000000000000}"/>
  <bookViews>
    <workbookView xWindow="0" yWindow="0" windowWidth="19200" windowHeight="23400" xr2:uid="{74FA97FB-3FB4-48A8-89A3-849CB5E49490}"/>
  </bookViews>
  <sheets>
    <sheet name="MATRIZ RECORD BRASÍLIA" sheetId="1" r:id="rId1"/>
    <sheet name="BASE DE D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L14" i="1"/>
  <c r="N16" i="1"/>
  <c r="P16" i="1" s="1"/>
  <c r="L16" i="1"/>
  <c r="N14" i="1"/>
  <c r="P14" i="1" s="1"/>
  <c r="R14" i="1" s="1"/>
  <c r="J14" i="1"/>
  <c r="E14" i="1"/>
  <c r="D14" i="1"/>
  <c r="H18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K122" i="3" l="1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E455" i="3" l="1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L18" i="1"/>
  <c r="J18" i="1"/>
  <c r="D457" i="3"/>
  <c r="D481" i="3"/>
  <c r="D465" i="3"/>
  <c r="D591" i="3"/>
  <c r="D467" i="3"/>
  <c r="D475" i="3"/>
  <c r="D477" i="3"/>
  <c r="D463" i="3"/>
  <c r="D469" i="3"/>
  <c r="D471" i="3"/>
  <c r="D479" i="3"/>
  <c r="N18" i="1" l="1"/>
  <c r="R18" i="1" l="1"/>
  <c r="P18" i="1"/>
  <c r="P20" i="1" s="1"/>
  <c r="P22" i="1" l="1"/>
</calcChain>
</file>

<file path=xl/sharedStrings.xml><?xml version="1.0" encoding="utf-8"?>
<sst xmlns="http://schemas.openxmlformats.org/spreadsheetml/2006/main" count="745" uniqueCount="134">
  <si>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</si>
  <si>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</si>
  <si>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</si>
  <si>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</si>
  <si>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</si>
  <si>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</si>
  <si>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</si>
  <si>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</si>
  <si>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</si>
  <si>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</si>
  <si>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</si>
  <si>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</si>
  <si>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</si>
  <si>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</si>
  <si>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</si>
  <si>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</si>
  <si>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</si>
  <si>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</si>
  <si>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</si>
  <si>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</si>
  <si>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</si>
  <si>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</si>
  <si>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</si>
  <si>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</si>
  <si>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</si>
  <si>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</si>
  <si>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</si>
  <si>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</si>
  <si>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</si>
  <si>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</si>
  <si>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</si>
  <si>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</si>
  <si>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</si>
  <si>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</si>
  <si>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</si>
  <si>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</si>
  <si>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</si>
  <si>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</si>
  <si>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</si>
  <si>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</si>
  <si>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</si>
  <si>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</si>
  <si>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</si>
  <si>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</si>
  <si>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</si>
  <si>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</si>
  <si>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</si>
  <si>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</si>
  <si>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</si>
  <si>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</si>
  <si>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</si>
  <si>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</si>
  <si>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</si>
  <si>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</si>
  <si>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</si>
  <si>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</si>
  <si>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</si>
  <si>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</si>
  <si>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</si>
  <si>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</si>
  <si>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</si>
  <si>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</si>
  <si>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</si>
  <si>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</si>
  <si>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</si>
  <si>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</si>
  <si>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</si>
  <si>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</si>
  <si>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</si>
  <si>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</si>
  <si>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</si>
  <si>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</si>
  <si>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</si>
  <si>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</si>
  <si>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</si>
  <si>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</si>
  <si>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</si>
  <si>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</si>
  <si>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</si>
  <si>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</si>
  <si>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</si>
  <si>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</si>
  <si>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</si>
  <si>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</si>
  <si>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</si>
  <si>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</si>
  <si>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</si>
  <si>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</si>
  <si>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</si>
  <si>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</si>
  <si>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</si>
  <si>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</si>
  <si>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</si>
  <si>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</si>
  <si>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</si>
  <si>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</si>
  <si>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</si>
  <si>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</si>
  <si>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</si>
  <si>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</si>
  <si>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</si>
  <si>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</si>
  <si>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</si>
  <si>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</si>
  <si>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</si>
  <si>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</si>
  <si>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</si>
  <si>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</si>
  <si>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</si>
  <si>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</si>
  <si>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</si>
  <si>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</si>
  <si>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</si>
  <si>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</si>
  <si>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</si>
  <si>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</si>
  <si>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</si>
  <si>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</si>
  <si>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</si>
  <si>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</si>
  <si>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7h - 24h</t>
  </si>
  <si>
    <t>REEXIBIÇÃO PLAYPLUS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</si>
  <si>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</si>
  <si>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</si>
  <si>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</si>
  <si>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</si>
  <si>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>Assinatura em pílula de conteúdo</t>
  </si>
  <si>
    <t>PÍLULAS</t>
  </si>
  <si>
    <t>AÇÃO INTEGRADA</t>
  </si>
  <si>
    <t>COMERCIAIS</t>
  </si>
  <si>
    <t>Mídia de apoio em rotativo</t>
  </si>
  <si>
    <t>PRODUTO: RECORD NA AVENIDA</t>
  </si>
  <si>
    <t>PERÍODO: FEVEREIRO DE 2026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</si>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</sst>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12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6006B"/>
        <bgColor indexed="64"/>
      </patternFill>
    </fill>
  </fills>
  <borders count="7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9" borderId="12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/>
    </xf>
    <xf numFmtId="0" fontId="8" fillId="9" borderId="12" xfId="1" applyFont="1" applyFill="1" applyBorder="1" applyAlignment="1">
      <alignment horizontal="center" vertical="center" wrapText="1"/>
    </xf>
    <xf numFmtId="0" fontId="10" fillId="9" borderId="0" xfId="1" applyFont="1" applyFill="1" applyAlignment="1">
      <alignment horizontal="center" vertical="center"/>
    </xf>
    <xf numFmtId="3" fontId="5" fillId="9" borderId="0" xfId="0" applyNumberFormat="1" applyFont="1" applyFill="1" applyAlignment="1">
      <alignment horizontal="center"/>
    </xf>
    <xf numFmtId="164" fontId="11" fillId="9" borderId="0" xfId="1" applyNumberFormat="1" applyFont="1" applyFill="1"/>
    <xf numFmtId="3" fontId="11" fillId="9" borderId="0" xfId="1" applyNumberFormat="1" applyFont="1" applyFill="1"/>
    <xf numFmtId="0" fontId="11" fillId="9" borderId="0" xfId="1" applyFont="1" applyFill="1"/>
    <xf numFmtId="44" fontId="5" fillId="9" borderId="0" xfId="1" applyNumberFormat="1" applyFont="1" applyFill="1" applyAlignment="1">
      <alignment horizontal="center" vertical="center"/>
    </xf>
    <xf numFmtId="9" fontId="12" fillId="9" borderId="0" xfId="2" applyFont="1" applyFill="1" applyBorder="1" applyAlignment="1">
      <alignment horizontal="center"/>
    </xf>
    <xf numFmtId="0" fontId="5" fillId="9" borderId="13" xfId="1" applyFont="1" applyFill="1" applyBorder="1" applyAlignment="1">
      <alignment horizontal="center" vertical="center" wrapText="1"/>
    </xf>
    <xf numFmtId="0" fontId="0" fillId="9" borderId="2" xfId="0" applyFill="1" applyBorder="1"/>
    <xf numFmtId="0" fontId="0" fillId="9" borderId="0" xfId="0" applyFill="1"/>
    <xf numFmtId="0" fontId="11" fillId="9" borderId="0" xfId="0" applyFont="1" applyFill="1"/>
    <xf numFmtId="0" fontId="0" fillId="9" borderId="7" xfId="0" applyFill="1" applyBorder="1"/>
    <xf numFmtId="0" fontId="0" fillId="9" borderId="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5" fillId="9" borderId="9" xfId="1" applyFont="1" applyFill="1" applyBorder="1" applyAlignment="1">
      <alignment horizontal="center" vertical="center"/>
    </xf>
    <xf numFmtId="0" fontId="5" fillId="9" borderId="10" xfId="1" applyFont="1" applyFill="1" applyBorder="1" applyAlignment="1">
      <alignment horizontal="center" vertical="center"/>
    </xf>
    <xf numFmtId="0" fontId="5" fillId="9" borderId="11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3" borderId="0" xfId="1" quotePrefix="1" applyFont="1" applyFill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26" fillId="0" borderId="0" xfId="0" applyFont="1"/>
  </cellXfs>
  <cellStyles count="13">
    <cellStyle name="1" xfId="6" xr:uid="{12C22751-4D44-4C99-96B3-8497ECF8A861}"/>
    <cellStyle name="10" xfId="10" xr:uid="{5970B202-DB08-47C8-8F12-C2391DD40E80}"/>
    <cellStyle name="2" xfId="7" xr:uid="{561D08BE-1A2D-4248-9030-08107A2AD06A}"/>
    <cellStyle name="3" xfId="8" xr:uid="{46AF8447-C384-4EAD-8FD6-C02D1A674352}"/>
    <cellStyle name="4" xfId="9" xr:uid="{AE4E9B57-2AF2-4695-8D32-65DB7624F98F}"/>
    <cellStyle name="5" xfId="4" xr:uid="{13B707BA-5D07-4C70-BBED-9488CE9915AC}"/>
    <cellStyle name="9" xfId="11" xr:uid="{0C0E41CD-6F54-46D4-9904-55F010A3CB38}"/>
    <cellStyle name="Normal" xfId="0" builtinId="0"/>
    <cellStyle name="Normal 2" xfId="5" xr:uid="{AA15A96F-6D20-4CE1-8F21-0A66BE972EF3}"/>
    <cellStyle name="Normal 2 2 2" xfId="1" xr:uid="{1988AE1D-8D6C-4810-B735-A2CE16246128}"/>
    <cellStyle name="Porcentagem 3" xfId="2" xr:uid="{A1526703-9137-4C3E-9599-AACBCF85C130}"/>
    <cellStyle name="Vírgula 2" xfId="3" xr:uid="{1E290763-9473-4E39-9A1D-DA9699680A1E}"/>
    <cellStyle name="Vírgula 2 2" xfId="12" xr:uid="{B9C0D40E-FD62-4634-BBF3-8C2DF6B5BA11}"/>
  </cellStyles>
  <dxfs count="0"/>
  <tableStyles count="0" defaultTableStyle="TableStyleMedium2" defaultPivotStyle="PivotStyleLight16"/>
  <colors>
    <mruColors>
      <color rgb="FFD6006B"/>
      <color rgb="FFFDFBCF"/>
      <color rgb="FFC4D1EA"/>
      <color rgb="FFD9E1F2"/>
      <color rgb="FF305496"/>
      <color rgb="FFC5DCF3"/>
      <color rgb="FFADE3F9"/>
      <color rgb="FFF0FAFE"/>
      <color rgb="FF1B78A1"/>
      <color rgb="FFEE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F7203-6435-4DA6-B973-31113E16C5FC}">
  <dimension ref="B1:R23"/>
  <sheetViews>
    <sheetView showGridLines="0" tabSelected="1" zoomScale="90" zoomScaleNormal="90" workbookViewId="0">
      <selection activeCell="F34" sqref="F34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6.57031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1"/>
      <c r="C2" s="127"/>
      <c r="D2" s="127"/>
      <c r="E2" s="127"/>
      <c r="F2" s="127"/>
      <c r="G2" s="127"/>
      <c r="H2" s="127"/>
      <c r="I2" s="134"/>
      <c r="J2" s="134"/>
      <c r="K2" s="134"/>
      <c r="L2" s="134"/>
      <c r="M2" s="134"/>
      <c r="N2" s="134"/>
      <c r="O2" s="134"/>
      <c r="P2" s="134"/>
      <c r="Q2" s="134"/>
      <c r="R2" s="135"/>
    </row>
    <row r="3" spans="2:18" x14ac:dyDescent="0.25">
      <c r="B3" s="132"/>
      <c r="C3" s="128"/>
      <c r="D3" s="129" t="s">
        <v>131</v>
      </c>
      <c r="E3" s="128"/>
      <c r="F3" s="128"/>
      <c r="G3" s="128"/>
      <c r="H3" s="128"/>
      <c r="I3" s="136"/>
      <c r="J3" s="136"/>
      <c r="K3" s="136"/>
      <c r="L3" s="136"/>
      <c r="M3" s="136"/>
      <c r="N3" s="136"/>
      <c r="O3" s="136"/>
      <c r="P3" s="136"/>
      <c r="Q3" s="136"/>
      <c r="R3" s="137"/>
    </row>
    <row r="4" spans="2:18" x14ac:dyDescent="0.25">
      <c r="B4" s="132"/>
      <c r="C4" s="128"/>
      <c r="D4" s="129" t="s">
        <v>124</v>
      </c>
      <c r="E4" s="128"/>
      <c r="F4" s="128"/>
      <c r="G4" s="128"/>
      <c r="H4" s="128"/>
      <c r="I4" s="136"/>
      <c r="J4" s="136"/>
      <c r="K4" s="136"/>
      <c r="L4" s="136"/>
      <c r="M4" s="136"/>
      <c r="N4" s="136"/>
      <c r="O4" s="136"/>
      <c r="P4" s="136"/>
      <c r="Q4" s="136"/>
      <c r="R4" s="137"/>
    </row>
    <row r="5" spans="2:18" x14ac:dyDescent="0.25">
      <c r="B5" s="132"/>
      <c r="C5" s="128"/>
      <c r="D5" s="129" t="s">
        <v>132</v>
      </c>
      <c r="E5" s="128"/>
      <c r="F5" s="128"/>
      <c r="G5" s="128"/>
      <c r="H5" s="128"/>
      <c r="I5" s="136"/>
      <c r="J5" s="136"/>
      <c r="K5" s="136"/>
      <c r="L5" s="136"/>
      <c r="M5" s="136"/>
      <c r="N5" s="136"/>
      <c r="O5" s="136"/>
      <c r="P5" s="136"/>
      <c r="Q5" s="136"/>
      <c r="R5" s="137"/>
    </row>
    <row r="6" spans="2:18" x14ac:dyDescent="0.25">
      <c r="B6" s="132"/>
      <c r="C6" s="128"/>
      <c r="D6" s="129" t="s">
        <v>125</v>
      </c>
      <c r="E6" s="128"/>
      <c r="F6" s="128"/>
      <c r="G6" s="128"/>
      <c r="H6" s="128"/>
      <c r="I6" s="136"/>
      <c r="J6" s="136"/>
      <c r="K6" s="136"/>
      <c r="L6" s="136"/>
      <c r="M6" s="136"/>
      <c r="N6" s="136"/>
      <c r="O6" s="136"/>
      <c r="P6" s="136"/>
      <c r="Q6" s="136"/>
      <c r="R6" s="137"/>
    </row>
    <row r="7" spans="2:18" ht="15.75" thickBot="1" x14ac:dyDescent="0.3">
      <c r="B7" s="133"/>
      <c r="C7" s="130"/>
      <c r="D7" s="130"/>
      <c r="E7" s="130"/>
      <c r="F7" s="130"/>
      <c r="G7" s="130"/>
      <c r="H7" s="130"/>
      <c r="I7" s="138"/>
      <c r="J7" s="138"/>
      <c r="K7" s="138"/>
      <c r="L7" s="138"/>
      <c r="M7" s="138"/>
      <c r="N7" s="138"/>
      <c r="O7" s="138"/>
      <c r="P7" s="138"/>
      <c r="Q7" s="138"/>
      <c r="R7" s="139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0" t="s">
        <v>0</v>
      </c>
      <c r="J9" s="141"/>
      <c r="K9" s="141"/>
      <c r="L9" s="142"/>
      <c r="M9" s="140" t="s">
        <v>1</v>
      </c>
      <c r="N9" s="141"/>
      <c r="O9" s="140" t="s">
        <v>2</v>
      </c>
      <c r="P9" s="141"/>
      <c r="Q9" s="2"/>
      <c r="R9" s="2"/>
    </row>
    <row r="10" spans="2:18" ht="36" customHeight="1" x14ac:dyDescent="0.25">
      <c r="B10" s="116" t="s">
        <v>3</v>
      </c>
      <c r="C10" s="2"/>
      <c r="D10" s="116" t="s">
        <v>4</v>
      </c>
      <c r="E10" s="116" t="s">
        <v>5</v>
      </c>
      <c r="F10" s="116" t="s">
        <v>117</v>
      </c>
      <c r="G10" s="116" t="s">
        <v>7</v>
      </c>
      <c r="H10" s="116" t="s">
        <v>8</v>
      </c>
      <c r="I10" s="116" t="s">
        <v>9</v>
      </c>
      <c r="J10" s="116" t="s">
        <v>10</v>
      </c>
      <c r="K10" s="116" t="s">
        <v>11</v>
      </c>
      <c r="L10" s="116" t="s">
        <v>12</v>
      </c>
      <c r="M10" s="116" t="s">
        <v>13</v>
      </c>
      <c r="N10" s="116" t="s">
        <v>14</v>
      </c>
      <c r="O10" s="116" t="s">
        <v>15</v>
      </c>
      <c r="P10" s="116" t="s">
        <v>16</v>
      </c>
      <c r="Q10" s="2"/>
      <c r="R10" s="126" t="s">
        <v>121</v>
      </c>
    </row>
    <row r="11" spans="2:18" ht="3.75" customHeight="1" x14ac:dyDescent="0.25"/>
    <row r="12" spans="2:18" s="100" customFormat="1" ht="19.5" customHeight="1" x14ac:dyDescent="0.25">
      <c r="B12" s="117" t="s">
        <v>127</v>
      </c>
      <c r="D12" s="101" t="s">
        <v>91</v>
      </c>
      <c r="E12" s="101" t="s">
        <v>120</v>
      </c>
      <c r="F12" s="113" t="s">
        <v>126</v>
      </c>
      <c r="G12" s="102" t="s">
        <v>78</v>
      </c>
      <c r="H12" s="102">
        <v>30</v>
      </c>
      <c r="I12" s="103">
        <v>3.3</v>
      </c>
      <c r="J12" s="104">
        <v>165</v>
      </c>
      <c r="K12" s="105">
        <v>52841</v>
      </c>
      <c r="L12" s="105">
        <v>2642050</v>
      </c>
      <c r="M12" s="106">
        <f>0.25*7296.38</f>
        <v>1824.095</v>
      </c>
      <c r="N12" s="107">
        <v>91204.75</v>
      </c>
      <c r="O12" s="108"/>
      <c r="P12" s="107">
        <v>91204.75</v>
      </c>
      <c r="Q12" s="109"/>
    </row>
    <row r="13" spans="2:18" ht="3.75" customHeight="1" x14ac:dyDescent="0.25">
      <c r="B13" s="115"/>
      <c r="D13" s="4"/>
      <c r="E13" s="4"/>
      <c r="F13" s="4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 s="100" customFormat="1" ht="19.5" customHeight="1" x14ac:dyDescent="0.25">
      <c r="B14" s="117" t="s">
        <v>128</v>
      </c>
      <c r="D14" s="101" t="str">
        <f>IFERROR(VLOOKUP(F14,'BASE DE DADOS'!$E$19:$J$188,3,0),"")</f>
        <v>SEG/SEX</v>
      </c>
      <c r="E14" s="101" t="str">
        <f>IFERROR(VLOOKUP(F14,'BASE DE DADOS'!$E$19:$J$188,4,0),"")</f>
        <v>11H30</v>
      </c>
      <c r="F14" s="113" t="s">
        <v>27</v>
      </c>
      <c r="G14" s="102" t="s">
        <v>24</v>
      </c>
      <c r="H14" s="102">
        <v>1</v>
      </c>
      <c r="I14" s="103">
        <v>5.5</v>
      </c>
      <c r="J14" s="104">
        <f t="shared" ref="J14" si="0">IFERROR(I14*H14,"")</f>
        <v>5.5</v>
      </c>
      <c r="K14" s="105">
        <v>87033</v>
      </c>
      <c r="L14" s="105">
        <f t="shared" ref="L14" si="1">IFERROR(K14*H14,"")</f>
        <v>87033</v>
      </c>
      <c r="M14" s="106">
        <v>70164</v>
      </c>
      <c r="N14" s="107">
        <f t="shared" ref="N14" si="2">IFERROR(M14*H14,"")</f>
        <v>70164</v>
      </c>
      <c r="O14" s="108"/>
      <c r="P14" s="107">
        <f t="shared" ref="P14" si="3">IFERROR(N14-N14*O14,"-")</f>
        <v>70164</v>
      </c>
      <c r="R14" s="107">
        <f>5%*P14</f>
        <v>3508.2000000000003</v>
      </c>
    </row>
    <row r="15" spans="2:18" ht="3.75" customHeight="1" x14ac:dyDescent="0.25">
      <c r="B15" s="115"/>
      <c r="D15" s="4"/>
      <c r="E15" s="4"/>
      <c r="F15" s="4"/>
      <c r="G15" s="5"/>
      <c r="H15" s="4"/>
      <c r="I15" s="4"/>
      <c r="J15" s="5"/>
      <c r="K15" s="4"/>
      <c r="L15" s="5"/>
      <c r="M15" s="4"/>
      <c r="N15" s="5"/>
      <c r="O15" s="4"/>
      <c r="P15" s="4"/>
      <c r="Q15" s="6"/>
      <c r="R15" s="6"/>
    </row>
    <row r="16" spans="2:18" s="100" customFormat="1" ht="19.5" customHeight="1" x14ac:dyDescent="0.25">
      <c r="B16" s="117" t="s">
        <v>129</v>
      </c>
      <c r="D16" s="101" t="s">
        <v>91</v>
      </c>
      <c r="E16" s="101" t="s">
        <v>120</v>
      </c>
      <c r="F16" s="113" t="s">
        <v>130</v>
      </c>
      <c r="G16" s="102" t="s">
        <v>32</v>
      </c>
      <c r="H16" s="102">
        <v>10</v>
      </c>
      <c r="I16" s="103">
        <v>3.3</v>
      </c>
      <c r="J16" s="104">
        <v>165</v>
      </c>
      <c r="K16" s="105">
        <v>52841</v>
      </c>
      <c r="L16" s="105">
        <f t="shared" ref="L16" si="4">IFERROR(K16*H16,"")</f>
        <v>528410</v>
      </c>
      <c r="M16" s="106">
        <v>7296.38</v>
      </c>
      <c r="N16" s="107">
        <f t="shared" ref="N16" si="5">IFERROR(M16*H16,"")</f>
        <v>72963.8</v>
      </c>
      <c r="O16" s="108"/>
      <c r="P16" s="107">
        <f t="shared" ref="P16" si="6">IFERROR(N16-N16*O16,"-")</f>
        <v>72963.8</v>
      </c>
    </row>
    <row r="17" spans="2:18" ht="3.75" customHeight="1" x14ac:dyDescent="0.25">
      <c r="B17" s="115"/>
      <c r="D17" s="4"/>
      <c r="E17" s="4"/>
      <c r="F17" s="4"/>
      <c r="G17" s="5"/>
      <c r="H17" s="4"/>
      <c r="I17" s="4"/>
      <c r="J17" s="5"/>
      <c r="K17" s="4"/>
      <c r="L17" s="5"/>
      <c r="M17" s="4"/>
      <c r="N17" s="5"/>
      <c r="O17" s="4"/>
      <c r="P17" s="4"/>
      <c r="Q17" s="6"/>
      <c r="R17" s="6"/>
    </row>
    <row r="18" spans="2:18" x14ac:dyDescent="0.25">
      <c r="B18" s="118"/>
      <c r="C18" s="7"/>
      <c r="D18" s="117"/>
      <c r="E18" s="117"/>
      <c r="F18" s="117"/>
      <c r="G18" s="119"/>
      <c r="H18" s="120">
        <f>SUM(H12:H16)</f>
        <v>41</v>
      </c>
      <c r="I18" s="121"/>
      <c r="J18" s="120">
        <f>SUM(J12:J16)</f>
        <v>335.5</v>
      </c>
      <c r="K18" s="122"/>
      <c r="L18" s="120">
        <f>SUM(L12:L16)</f>
        <v>3257493</v>
      </c>
      <c r="M18" s="123"/>
      <c r="N18" s="124">
        <f>SUM(N12:N16)</f>
        <v>234332.55</v>
      </c>
      <c r="O18" s="125"/>
      <c r="P18" s="124">
        <f>SUM(P12:P16)</f>
        <v>234332.55</v>
      </c>
      <c r="R18" s="124">
        <f>SUM(R12:R16)</f>
        <v>3508.2000000000003</v>
      </c>
    </row>
    <row r="20" spans="2:18" x14ac:dyDescent="0.25">
      <c r="B20" s="114" t="s">
        <v>122</v>
      </c>
      <c r="O20" s="8" t="s">
        <v>20</v>
      </c>
      <c r="P20" s="9">
        <f>P18*80%</f>
        <v>187466.04</v>
      </c>
    </row>
    <row r="21" spans="2:18" x14ac:dyDescent="0.25">
      <c r="B21" s="114" t="s">
        <v>123</v>
      </c>
      <c r="O21" s="3"/>
      <c r="P21" s="2"/>
    </row>
    <row r="22" spans="2:18" ht="24.75" x14ac:dyDescent="0.25">
      <c r="O22" s="10" t="s">
        <v>21</v>
      </c>
      <c r="P22" s="11">
        <f>IFERROR(P18/N18*100-100,"-")</f>
        <v>0</v>
      </c>
    </row>
    <row r="23" spans="2:18" ht="15.75" x14ac:dyDescent="0.25">
      <c r="B23" s="165" t="s">
        <v>133</v>
      </c>
    </row>
  </sheetData>
  <mergeCells count="5"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D23635E-3496-4896-BCE5-4D7CD1DF0D7B}">
          <x14:formula1>
            <xm:f>'BASE DE DADOS'!$O$14</xm:f>
          </x14:formula1>
          <xm:sqref>G12</xm:sqref>
        </x14:dataValidation>
        <x14:dataValidation type="list" allowBlank="1" showInputMessage="1" showErrorMessage="1" xr:uid="{FDDE18D7-33BE-459E-8A61-1099CCE12B58}">
          <x14:formula1>
            <xm:f>'BASE DE DADOS'!$M$7:$M$41</xm:f>
          </x14:formula1>
          <xm:sqref>F17</xm:sqref>
        </x14:dataValidation>
        <x14:dataValidation type="list" allowBlank="1" showInputMessage="1" showErrorMessage="1" xr:uid="{4048A907-DCCD-42BB-91E7-26FAE7516BB4}">
          <x14:formula1>
            <xm:f>'BASE DE DADOS'!$Q$7:$Q$11</xm:f>
          </x14:formula1>
          <xm:sqref>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CD80-3E2C-4B66-9BE1-91F51F794949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43" t="s">
        <v>79</v>
      </c>
      <c r="C3" s="144"/>
      <c r="D3" s="144"/>
      <c r="E3" s="144"/>
      <c r="F3" s="144"/>
      <c r="G3" s="144"/>
      <c r="H3" s="144"/>
      <c r="I3" s="144"/>
      <c r="J3" s="144"/>
      <c r="K3" s="145"/>
    </row>
    <row r="4" spans="2:17" ht="15.75" thickBot="1" x14ac:dyDescent="0.3">
      <c r="B4" s="146"/>
      <c r="C4" s="147"/>
      <c r="D4" s="147"/>
      <c r="E4" s="147"/>
      <c r="F4" s="147"/>
      <c r="G4" s="147"/>
      <c r="H4" s="147"/>
      <c r="I4" s="147"/>
      <c r="J4" s="147"/>
      <c r="K4" s="148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49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50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50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50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50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50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49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50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50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50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50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51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52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53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53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53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53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53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53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53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53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53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53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53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53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53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53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53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53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53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53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53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53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53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53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53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53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53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53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53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53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53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53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53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53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54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55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56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56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56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56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56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56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56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56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56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56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56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56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56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56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56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56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56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56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56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56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56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56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56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56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56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56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56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56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56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56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56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56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57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55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56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56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56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56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56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56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56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56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56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56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56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56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56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56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56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56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56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56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56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56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56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56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56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56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56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56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56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56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56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56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56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56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57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55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56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56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56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56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56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56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56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56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56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56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56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56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56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56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56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56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56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56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56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56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56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56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56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56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56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56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56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56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56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56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56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56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57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53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53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53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53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53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53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53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53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53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53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53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53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53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53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53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53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53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53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53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53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53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53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53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53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53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53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53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53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53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53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53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53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53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53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53" t="s">
        <v>84</v>
      </c>
      <c r="C190" s="153"/>
      <c r="D190" s="153"/>
      <c r="E190" s="153"/>
      <c r="F190" s="153"/>
      <c r="G190" s="153"/>
      <c r="H190" s="153"/>
      <c r="I190" s="153"/>
      <c r="J190" s="153"/>
      <c r="K190" s="163"/>
    </row>
    <row r="191" spans="2:11" ht="15.75" customHeight="1" x14ac:dyDescent="0.25">
      <c r="B191" s="152" t="s">
        <v>82</v>
      </c>
      <c r="C191" s="110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53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53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53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53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61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52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53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53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53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53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61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62" t="s">
        <v>85</v>
      </c>
      <c r="C204" s="153"/>
      <c r="D204" s="153"/>
      <c r="E204" s="153"/>
      <c r="F204" s="153"/>
      <c r="G204" s="153"/>
      <c r="H204" s="153"/>
      <c r="I204" s="153"/>
      <c r="J204" s="153"/>
      <c r="K204" s="163"/>
    </row>
    <row r="205" spans="2:11" ht="15.75" customHeight="1" x14ac:dyDescent="0.25">
      <c r="B205" s="152" t="s">
        <v>86</v>
      </c>
      <c r="C205" s="110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53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53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53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53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53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53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53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53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53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53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53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53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53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53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53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53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53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53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53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53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53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53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53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53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53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53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53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53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53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53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53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53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54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53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53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53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53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53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53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53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53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53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53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53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53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53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53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53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53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53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53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53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53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53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53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53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53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53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53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53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53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53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53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53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53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53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54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60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53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53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53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53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53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53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53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53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53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53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53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53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53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53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53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53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53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53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53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53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53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53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53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53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53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53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53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53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53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53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53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53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54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60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53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53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53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53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53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53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53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53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53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53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53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53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53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53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53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53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53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53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53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53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53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53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53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53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53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53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53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53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53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53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53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53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54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60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53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53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53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53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53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53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53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53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53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53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53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53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53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53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53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53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53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53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53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53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53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53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53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53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53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53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53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53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53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53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53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53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53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1" t="s">
        <v>18</v>
      </c>
      <c r="D376" s="110"/>
      <c r="E376" s="110"/>
      <c r="F376" s="110"/>
      <c r="G376" s="110"/>
      <c r="H376" s="110"/>
      <c r="I376" s="110"/>
      <c r="J376" s="110"/>
      <c r="K376" s="112"/>
    </row>
    <row r="377" spans="2:11" x14ac:dyDescent="0.25">
      <c r="B377" s="152" t="s">
        <v>19</v>
      </c>
      <c r="C377" s="110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53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53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53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53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53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53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53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53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53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53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53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53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53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53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53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53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53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53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53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53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53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53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53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53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53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53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53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53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53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53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53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53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53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53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53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53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53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53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53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53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53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53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53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53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53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53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53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53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53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53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53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53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53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53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53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53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53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53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53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53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53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53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53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53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53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53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53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53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53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53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53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53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53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53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53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53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53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53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53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53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53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53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53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53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53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53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53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53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53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53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53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53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53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53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53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53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53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53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53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53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53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53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53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53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53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53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53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53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53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53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53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53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53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53"/>
      <c r="C491" s="159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53"/>
      <c r="C492" s="159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53"/>
      <c r="C493" s="159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53"/>
      <c r="C494" s="159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53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53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53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53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53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53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53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53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53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53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53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53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53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53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53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53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53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53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53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53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53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53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53" t="s">
        <v>92</v>
      </c>
      <c r="C518" s="153"/>
      <c r="D518" s="153"/>
      <c r="E518" s="153"/>
      <c r="F518" s="153"/>
      <c r="G518" s="153"/>
      <c r="H518" s="153"/>
      <c r="I518" s="153"/>
      <c r="J518" s="153"/>
      <c r="K518" s="164"/>
    </row>
    <row r="519" spans="2:11" x14ac:dyDescent="0.25">
      <c r="B519" s="158" t="s">
        <v>19</v>
      </c>
      <c r="C519" s="110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58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58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58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58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58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58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58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58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58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58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58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58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58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58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58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58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58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58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58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58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58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58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58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58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58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58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58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58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58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58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58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58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58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58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58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58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58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58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58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58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58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58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58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58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58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58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58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58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58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58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58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58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58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58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58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58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58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58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58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58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58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58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58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58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58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58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58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58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58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58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58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58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58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58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58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58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58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58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58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58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58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58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58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58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58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58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58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58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58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58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58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58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58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58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58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58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58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58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58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58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58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58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58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58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58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58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58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58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58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58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58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58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58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58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58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58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58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58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58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58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58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58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58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58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58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58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58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58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58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58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58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58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58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58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58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58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58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58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58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MATRIZ RECORD BRASÍLIA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2025-11-26T15:41:57Z</dcterms:modified>
</cp:coreProperties>
</file>